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66925"/>
  <mc:AlternateContent xmlns:mc="http://schemas.openxmlformats.org/markup-compatibility/2006">
    <mc:Choice Requires="x15">
      <x15ac:absPath xmlns:x15ac="http://schemas.microsoft.com/office/spreadsheetml/2010/11/ac" url="O:\Salg og Marked\Markedsføring\Inbound marketing\"/>
    </mc:Choice>
  </mc:AlternateContent>
  <xr:revisionPtr revIDLastSave="0" documentId="13_ncr:1_{E3C9BC8D-CE0A-4010-9182-B3E615A27C08}" xr6:coauthVersionLast="40" xr6:coauthVersionMax="40" xr10:uidLastSave="{00000000-0000-0000-0000-000000000000}"/>
  <bookViews>
    <workbookView xWindow="-120" yWindow="-120" windowWidth="29040" windowHeight="15840" xr2:uid="{00000000-000D-0000-FFFF-FFFF00000000}"/>
  </bookViews>
  <sheets>
    <sheet name="Kontantstrøm" sheetId="1" r:id="rId1"/>
    <sheet name="NPP, IRR og NV" sheetId="2" r:id="rId2"/>
    <sheet name="Beskrivelse og noter" sheetId="3" r:id="rId3"/>
  </sheets>
  <definedNames>
    <definedName name="Diskonteringsrente">'NPP, IRR og NV'!$B$3</definedName>
    <definedName name="Skatt">Kontantstrøm!$B$4</definedName>
    <definedName name="Sos_utgifter">Kontantstrøm!$B$5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2" l="1"/>
  <c r="D5" i="2"/>
  <c r="E5" i="2"/>
  <c r="F5" i="2"/>
  <c r="G5" i="2"/>
  <c r="H5" i="2"/>
  <c r="I5" i="2"/>
  <c r="J5" i="2"/>
  <c r="K5" i="2"/>
  <c r="B5" i="2"/>
  <c r="B16" i="1" l="1"/>
  <c r="C35" i="1" l="1"/>
  <c r="D35" i="1"/>
  <c r="E35" i="1"/>
  <c r="F35" i="1"/>
  <c r="G35" i="1"/>
  <c r="H35" i="1"/>
  <c r="I35" i="1"/>
  <c r="J35" i="1"/>
  <c r="K35" i="1"/>
  <c r="B35" i="1"/>
  <c r="C16" i="1"/>
  <c r="D16" i="1"/>
  <c r="E16" i="1"/>
  <c r="F16" i="1"/>
  <c r="G16" i="1"/>
  <c r="H16" i="1"/>
  <c r="I16" i="1"/>
  <c r="J16" i="1"/>
  <c r="K16" i="1"/>
  <c r="K31" i="1" l="1"/>
  <c r="K42" i="1" s="1"/>
  <c r="J31" i="1"/>
  <c r="J42" i="1" s="1"/>
  <c r="I31" i="1"/>
  <c r="I42" i="1" s="1"/>
  <c r="H31" i="1"/>
  <c r="H42" i="1" s="1"/>
  <c r="G31" i="1"/>
  <c r="G42" i="1" s="1"/>
  <c r="F31" i="1"/>
  <c r="F42" i="1" s="1"/>
  <c r="E31" i="1"/>
  <c r="E42" i="1" s="1"/>
  <c r="D31" i="1"/>
  <c r="D42" i="1" s="1"/>
  <c r="C31" i="1"/>
  <c r="C42" i="1" s="1"/>
  <c r="B31" i="1"/>
  <c r="B42" i="1" s="1"/>
  <c r="B43" i="1" s="1"/>
  <c r="D13" i="1"/>
  <c r="D23" i="1" s="1"/>
  <c r="K13" i="1"/>
  <c r="K23" i="1" s="1"/>
  <c r="J13" i="1"/>
  <c r="J23" i="1" s="1"/>
  <c r="I13" i="1"/>
  <c r="I23" i="1" s="1"/>
  <c r="H13" i="1"/>
  <c r="H23" i="1" s="1"/>
  <c r="G13" i="1"/>
  <c r="G23" i="1" s="1"/>
  <c r="F13" i="1"/>
  <c r="F23" i="1" s="1"/>
  <c r="E13" i="1"/>
  <c r="E23" i="1" s="1"/>
  <c r="C13" i="1"/>
  <c r="C23" i="1" s="1"/>
  <c r="B13" i="1"/>
  <c r="B23" i="1" s="1"/>
  <c r="C24" i="1" l="1"/>
  <c r="C25" i="1" s="1"/>
  <c r="B24" i="1"/>
  <c r="B25" i="1" s="1"/>
  <c r="B44" i="1"/>
  <c r="H43" i="1"/>
  <c r="H44" i="1" s="1"/>
  <c r="D24" i="1"/>
  <c r="D25" i="1" s="1"/>
  <c r="K43" i="1"/>
  <c r="K44" i="1" s="1"/>
  <c r="H24" i="1"/>
  <c r="H25" i="1" s="1"/>
  <c r="I43" i="1"/>
  <c r="I44" i="1" s="1"/>
  <c r="G43" i="1"/>
  <c r="G44" i="1" s="1"/>
  <c r="E43" i="1"/>
  <c r="E44" i="1" s="1"/>
  <c r="D43" i="1"/>
  <c r="D44" i="1" s="1"/>
  <c r="C43" i="1"/>
  <c r="C44" i="1" s="1"/>
  <c r="J24" i="1"/>
  <c r="J25" i="1" s="1"/>
  <c r="F24" i="1"/>
  <c r="F25" i="1" s="1"/>
  <c r="G24" i="1"/>
  <c r="G25" i="1" s="1"/>
  <c r="K24" i="1"/>
  <c r="K25" i="1" s="1"/>
  <c r="E24" i="1"/>
  <c r="E25" i="1" s="1"/>
  <c r="I24" i="1"/>
  <c r="I25" i="1" s="1"/>
  <c r="B45" i="1" l="1"/>
  <c r="B6" i="2" s="1"/>
  <c r="C45" i="1"/>
  <c r="C6" i="2" s="1"/>
  <c r="D45" i="1"/>
  <c r="D6" i="2" s="1"/>
  <c r="H45" i="1"/>
  <c r="H6" i="2" s="1"/>
  <c r="E45" i="1"/>
  <c r="E6" i="2" s="1"/>
  <c r="G45" i="1"/>
  <c r="G6" i="2" s="1"/>
  <c r="I45" i="1"/>
  <c r="I6" i="2" s="1"/>
  <c r="J43" i="1"/>
  <c r="J44" i="1" s="1"/>
  <c r="J45" i="1" s="1"/>
  <c r="J6" i="2" s="1"/>
  <c r="K45" i="1"/>
  <c r="K6" i="2" s="1"/>
  <c r="F43" i="1"/>
  <c r="F44" i="1" s="1"/>
  <c r="F45" i="1" s="1"/>
  <c r="F6" i="2" s="1"/>
  <c r="B10" i="2" l="1"/>
  <c r="B8" i="2"/>
  <c r="G8" i="2"/>
  <c r="C8" i="2"/>
  <c r="E8" i="2"/>
  <c r="F8" i="2"/>
  <c r="J8" i="2"/>
  <c r="K8" i="2"/>
  <c r="D8" i="2"/>
  <c r="H8" i="2"/>
  <c r="I8" i="2"/>
  <c r="B7" i="2"/>
  <c r="C7" i="2" l="1"/>
  <c r="D7" i="2" s="1"/>
  <c r="E7" i="2" s="1"/>
  <c r="F7" i="2" s="1"/>
  <c r="B9" i="2"/>
  <c r="G7" i="2" l="1"/>
  <c r="H7" i="2" s="1"/>
  <c r="I7" i="2" s="1"/>
  <c r="J7" i="2" s="1"/>
  <c r="K7" i="2" s="1"/>
  <c r="B12" i="2" l="1"/>
  <c r="B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Harald Mæhle</author>
  </authors>
  <commentList>
    <comment ref="B3" authorId="0" shapeId="0" xr:uid="{00000000-0006-0000-0100-000001000000}">
      <text>
        <r>
          <rPr>
            <sz val="8"/>
            <color indexed="81"/>
            <rFont val="Tahoma"/>
            <family val="2"/>
          </rPr>
          <t xml:space="preserve">NB! Satsen skal oppgis før inflasjon. 
NB dersom det regnes uten skatt i kontantstrømmene må sats oppgis før skatt. 
</t>
        </r>
      </text>
    </comment>
    <comment ref="A9" authorId="0" shapeId="0" xr:uid="{00000000-0006-0000-0100-000002000000}">
      <text>
        <r>
          <rPr>
            <sz val="8"/>
            <color indexed="81"/>
            <rFont val="Tahoma"/>
            <family val="2"/>
          </rPr>
          <t xml:space="preserve">Maks 17 perioder
</t>
        </r>
      </text>
    </comment>
    <comment ref="A10" authorId="0" shapeId="0" xr:uid="{00000000-0006-0000-0100-000003000000}">
      <text>
        <r>
          <rPr>
            <sz val="8"/>
            <color indexed="81"/>
            <rFont val="Tahoma"/>
            <family val="2"/>
          </rPr>
          <t xml:space="preserve">Maks 17 perioder
</t>
        </r>
      </text>
    </comment>
  </commentList>
</comments>
</file>

<file path=xl/sharedStrings.xml><?xml version="1.0" encoding="utf-8"?>
<sst xmlns="http://schemas.openxmlformats.org/spreadsheetml/2006/main" count="51" uniqueCount="36">
  <si>
    <t>Diskonteringsrente</t>
  </si>
  <si>
    <t>Nåverdi akkumulert</t>
  </si>
  <si>
    <t>Periode/årstall</t>
  </si>
  <si>
    <t>Utgifter:</t>
  </si>
  <si>
    <t>Inntekter:</t>
  </si>
  <si>
    <t>Sum inntekter</t>
  </si>
  <si>
    <t>Andre inntekter</t>
  </si>
  <si>
    <t>Lønn</t>
  </si>
  <si>
    <t>Support</t>
  </si>
  <si>
    <t>Drift</t>
  </si>
  <si>
    <t>Forvaltning</t>
  </si>
  <si>
    <t>Vedlikehold</t>
  </si>
  <si>
    <t>Avskrivninger</t>
  </si>
  <si>
    <t>Sum utgifter</t>
  </si>
  <si>
    <t>Netto kontantstrøm i dag</t>
  </si>
  <si>
    <t>Netto kontantstrøm ny løsning</t>
  </si>
  <si>
    <t>Differansekontantstrøm</t>
  </si>
  <si>
    <t>Investeringsutgift</t>
  </si>
  <si>
    <t>Akkumulert kontantstrøm</t>
  </si>
  <si>
    <t xml:space="preserve">Faste parametere: </t>
  </si>
  <si>
    <t>Kontantstrømanalyse</t>
  </si>
  <si>
    <t>Nåverdi - payback og internrente</t>
  </si>
  <si>
    <t xml:space="preserve">Sos. utg. etc. </t>
  </si>
  <si>
    <t>Skatt</t>
  </si>
  <si>
    <t>Pay back (periode)</t>
  </si>
  <si>
    <t>Pay back (antall perioder)</t>
  </si>
  <si>
    <t>Nåverdi</t>
  </si>
  <si>
    <t>Internrente</t>
  </si>
  <si>
    <t>Sosiale utgifter</t>
  </si>
  <si>
    <t>Lisenser</t>
  </si>
  <si>
    <t>Dagens løsning: Fortsette med dagens IT plattform</t>
  </si>
  <si>
    <t>Ny løsning: Prosjekt Hybrid skyløsning</t>
  </si>
  <si>
    <t xml:space="preserve">Lønn </t>
  </si>
  <si>
    <t>Driftsinntekter mv</t>
  </si>
  <si>
    <t>Sosiale utgifter:</t>
  </si>
  <si>
    <t>Skatteprosent: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</si>
</sst>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color indexed="81"/>
      <name val="Tahoma"/>
      <family val="2"/>
    </font>
    <font>
      <b/>
      <sz val="10"/>
      <color theme="1"/>
      <name val="Calibri"/>
      <family val="2"/>
      <scheme val="minor"/>
    </font>
    <font>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7CBA"/>
        <bgColor indexed="64"/>
      </patternFill>
    </fill>
  </fills>
  <borders count="1">
    <border>
      <left/>
      <right/>
      <top/>
      <bottom/>
      <diagonal/>
    </border>
  </borders>
  <cellStyleXfs count="1">
    <xf numFmtId="0" fontId="0" fillId="0" borderId="0"/>
  </cellStyleXfs>
  <cellXfs count="29">
    <xf numFmtId="0" fontId="0" fillId="0" borderId="0" xfId="0"/>
    <xf numFmtId="0" fontId="2" fillId="0" borderId="0" xfId="0" applyFont="1"/>
    <xf numFmtId="0" fontId="3" fillId="0" borderId="0" xfId="0" applyFont="1"/>
    <xf numFmtId="0" fontId="2" fillId="2" borderId="0" xfId="0" applyFont="1" applyFill="1"/>
    <xf numFmtId="0" fontId="3" fillId="2" borderId="0" xfId="0" applyFont="1" applyFill="1"/>
    <xf numFmtId="3" fontId="6" fillId="2" borderId="0" xfId="0" applyNumberFormat="1" applyFont="1" applyFill="1" applyAlignment="1">
      <alignment horizontal="center"/>
    </xf>
    <xf numFmtId="0" fontId="5" fillId="2" borderId="0" xfId="0" applyFont="1" applyFill="1" applyAlignment="1">
      <alignment horizontal="center"/>
    </xf>
    <xf numFmtId="0" fontId="5" fillId="2" borderId="0" xfId="0" applyFont="1" applyFill="1"/>
    <xf numFmtId="0" fontId="3" fillId="0" borderId="0" xfId="0" applyFont="1" applyAlignment="1">
      <alignment horizontal="center"/>
    </xf>
    <xf numFmtId="0" fontId="7" fillId="0" borderId="0" xfId="0" applyFont="1"/>
    <xf numFmtId="0" fontId="4" fillId="3" borderId="0" xfId="0" applyFont="1" applyFill="1"/>
    <xf numFmtId="3" fontId="4" fillId="3" borderId="0" xfId="0" applyNumberFormat="1" applyFont="1" applyFill="1"/>
    <xf numFmtId="0" fontId="4" fillId="0" borderId="0" xfId="0" applyFont="1"/>
    <xf numFmtId="3" fontId="4" fillId="0" borderId="0" xfId="0" applyNumberFormat="1" applyFont="1"/>
    <xf numFmtId="3" fontId="3" fillId="2" borderId="0" xfId="0" applyNumberFormat="1" applyFont="1" applyFill="1"/>
    <xf numFmtId="3" fontId="3" fillId="0" borderId="0" xfId="0" applyNumberFormat="1" applyFont="1"/>
    <xf numFmtId="0" fontId="3" fillId="0" borderId="0" xfId="0" applyFont="1" applyAlignment="1">
      <alignment horizontal="left"/>
    </xf>
    <xf numFmtId="0" fontId="5" fillId="0" borderId="0" xfId="0" applyFont="1" applyAlignment="1">
      <alignment horizontal="left"/>
    </xf>
    <xf numFmtId="3" fontId="5" fillId="0" borderId="0" xfId="0" applyNumberFormat="1" applyFont="1" applyAlignment="1">
      <alignment horizontal="right"/>
    </xf>
    <xf numFmtId="9" fontId="3" fillId="0" borderId="0" xfId="0" applyNumberFormat="1" applyFont="1" applyAlignment="1">
      <alignment horizontal="left"/>
    </xf>
    <xf numFmtId="0" fontId="4" fillId="2" borderId="0" xfId="0" applyFont="1" applyFill="1"/>
    <xf numFmtId="10" fontId="5" fillId="2" borderId="0" xfId="0" applyNumberFormat="1" applyFont="1" applyFill="1" applyAlignment="1" applyProtection="1">
      <alignment horizontal="center"/>
      <protection locked="0"/>
    </xf>
    <xf numFmtId="0" fontId="6" fillId="2" borderId="0" xfId="0" applyFont="1" applyFill="1" applyAlignment="1">
      <alignment vertical="top"/>
    </xf>
    <xf numFmtId="0" fontId="6" fillId="2" borderId="0" xfId="0" applyFont="1" applyFill="1"/>
    <xf numFmtId="3" fontId="2" fillId="2" borderId="0" xfId="0" applyNumberFormat="1" applyFont="1" applyFill="1" applyAlignment="1">
      <alignment horizontal="center"/>
    </xf>
    <xf numFmtId="9" fontId="2" fillId="2" borderId="0" xfId="0" applyNumberFormat="1" applyFont="1" applyFill="1" applyAlignment="1">
      <alignment horizontal="center"/>
    </xf>
    <xf numFmtId="1" fontId="2" fillId="2" borderId="0" xfId="0" applyNumberFormat="1" applyFont="1" applyFill="1" applyAlignment="1">
      <alignment horizontal="center"/>
    </xf>
    <xf numFmtId="0" fontId="6" fillId="2" borderId="0" xfId="0" applyFont="1" applyFill="1" applyAlignment="1">
      <alignment horizontal="center" wrapText="1"/>
    </xf>
    <xf numFmtId="0" fontId="4" fillId="3"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007CBA"/>
      <color rgb="FF0E4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98043590167497"/>
          <c:y val="5.7031272850424489E-2"/>
          <c:w val="0.52849259340146537"/>
          <c:h val="0.82917588380631302"/>
        </c:manualLayout>
      </c:layout>
      <c:lineChart>
        <c:grouping val="standard"/>
        <c:varyColors val="0"/>
        <c:ser>
          <c:idx val="1"/>
          <c:order val="0"/>
          <c:tx>
            <c:strRef>
              <c:f>'NPP, IRR og NV'!$A$6</c:f>
              <c:strCache>
                <c:ptCount val="1"/>
                <c:pt idx="0">
                  <c:v>Differansekontantstrøm</c:v>
                </c:pt>
              </c:strCache>
            </c:strRef>
          </c:tx>
          <c:spPr>
            <a:ln>
              <a:solidFill>
                <a:schemeClr val="accent1"/>
              </a:solidFill>
            </a:ln>
          </c:spPr>
          <c:marker>
            <c:spPr>
              <a:solidFill>
                <a:schemeClr val="accent1"/>
              </a:solidFill>
              <a:ln>
                <a:solidFill>
                  <a:schemeClr val="accent1"/>
                </a:solidFill>
              </a:ln>
            </c:spPr>
          </c:marker>
          <c:cat>
            <c:numRef>
              <c:f>'NPP, IRR og NV'!$B$5:$K$5</c:f>
              <c:numCache>
                <c:formatCode>General</c:formatCode>
                <c:ptCount val="10"/>
                <c:pt idx="0">
                  <c:v>2018</c:v>
                </c:pt>
                <c:pt idx="1">
                  <c:v>2019</c:v>
                </c:pt>
                <c:pt idx="2">
                  <c:v>2020</c:v>
                </c:pt>
                <c:pt idx="3">
                  <c:v>2021</c:v>
                </c:pt>
                <c:pt idx="4">
                  <c:v>2022</c:v>
                </c:pt>
                <c:pt idx="5">
                  <c:v>2023</c:v>
                </c:pt>
                <c:pt idx="6">
                  <c:v>2024</c:v>
                </c:pt>
                <c:pt idx="7">
                  <c:v>2025</c:v>
                </c:pt>
                <c:pt idx="8">
                  <c:v>2026</c:v>
                </c:pt>
                <c:pt idx="9">
                  <c:v>2027</c:v>
                </c:pt>
              </c:numCache>
            </c:numRef>
          </c:cat>
          <c:val>
            <c:numRef>
              <c:f>'NPP, IRR og NV'!$B$6:$K$6</c:f>
              <c:numCache>
                <c:formatCode>#,##0</c:formatCode>
                <c:ptCount val="10"/>
                <c:pt idx="0">
                  <c:v>-228.69500000000002</c:v>
                </c:pt>
                <c:pt idx="1">
                  <c:v>-90.195000000000022</c:v>
                </c:pt>
                <c:pt idx="2">
                  <c:v>-36.714999999999975</c:v>
                </c:pt>
                <c:pt idx="3">
                  <c:v>72.924999999999983</c:v>
                </c:pt>
                <c:pt idx="4">
                  <c:v>120.94499999999999</c:v>
                </c:pt>
                <c:pt idx="5">
                  <c:v>176.76499999999999</c:v>
                </c:pt>
                <c:pt idx="6">
                  <c:v>193.58499999999998</c:v>
                </c:pt>
                <c:pt idx="7">
                  <c:v>210.405</c:v>
                </c:pt>
                <c:pt idx="8">
                  <c:v>235.02500000000001</c:v>
                </c:pt>
                <c:pt idx="9">
                  <c:v>265.10500000000002</c:v>
                </c:pt>
              </c:numCache>
            </c:numRef>
          </c:val>
          <c:smooth val="0"/>
          <c:extLst>
            <c:ext xmlns:c16="http://schemas.microsoft.com/office/drawing/2014/chart" uri="{C3380CC4-5D6E-409C-BE32-E72D297353CC}">
              <c16:uniqueId val="{00000000-CC4D-4D6D-94DA-55268DAB1FBD}"/>
            </c:ext>
          </c:extLst>
        </c:ser>
        <c:ser>
          <c:idx val="2"/>
          <c:order val="1"/>
          <c:tx>
            <c:strRef>
              <c:f>'NPP, IRR og NV'!$A$7</c:f>
              <c:strCache>
                <c:ptCount val="1"/>
                <c:pt idx="0">
                  <c:v>Akkumulert kontantstrøm</c:v>
                </c:pt>
              </c:strCache>
            </c:strRef>
          </c:tx>
          <c:spPr>
            <a:ln>
              <a:solidFill>
                <a:schemeClr val="accent2"/>
              </a:solidFill>
            </a:ln>
          </c:spPr>
          <c:marker>
            <c:spPr>
              <a:solidFill>
                <a:schemeClr val="accent2"/>
              </a:solidFill>
              <a:ln>
                <a:solidFill>
                  <a:schemeClr val="accent2"/>
                </a:solidFill>
              </a:ln>
            </c:spPr>
          </c:marker>
          <c:cat>
            <c:numRef>
              <c:f>'NPP, IRR og NV'!$B$5:$K$5</c:f>
              <c:numCache>
                <c:formatCode>General</c:formatCode>
                <c:ptCount val="10"/>
                <c:pt idx="0">
                  <c:v>2018</c:v>
                </c:pt>
                <c:pt idx="1">
                  <c:v>2019</c:v>
                </c:pt>
                <c:pt idx="2">
                  <c:v>2020</c:v>
                </c:pt>
                <c:pt idx="3">
                  <c:v>2021</c:v>
                </c:pt>
                <c:pt idx="4">
                  <c:v>2022</c:v>
                </c:pt>
                <c:pt idx="5">
                  <c:v>2023</c:v>
                </c:pt>
                <c:pt idx="6">
                  <c:v>2024</c:v>
                </c:pt>
                <c:pt idx="7">
                  <c:v>2025</c:v>
                </c:pt>
                <c:pt idx="8">
                  <c:v>2026</c:v>
                </c:pt>
                <c:pt idx="9">
                  <c:v>2027</c:v>
                </c:pt>
              </c:numCache>
            </c:numRef>
          </c:cat>
          <c:val>
            <c:numRef>
              <c:f>'NPP, IRR og NV'!$B$7:$K$7</c:f>
              <c:numCache>
                <c:formatCode>#,##0</c:formatCode>
                <c:ptCount val="10"/>
                <c:pt idx="0">
                  <c:v>-228.69500000000002</c:v>
                </c:pt>
                <c:pt idx="1">
                  <c:v>-318.89000000000004</c:v>
                </c:pt>
                <c:pt idx="2">
                  <c:v>-355.60500000000002</c:v>
                </c:pt>
                <c:pt idx="3">
                  <c:v>-282.68000000000006</c:v>
                </c:pt>
                <c:pt idx="4">
                  <c:v>-161.73500000000007</c:v>
                </c:pt>
                <c:pt idx="5">
                  <c:v>15.029999999999916</c:v>
                </c:pt>
                <c:pt idx="6">
                  <c:v>208.6149999999999</c:v>
                </c:pt>
                <c:pt idx="7">
                  <c:v>419.01999999999987</c:v>
                </c:pt>
                <c:pt idx="8">
                  <c:v>654.04499999999985</c:v>
                </c:pt>
                <c:pt idx="9">
                  <c:v>919.14999999999986</c:v>
                </c:pt>
              </c:numCache>
            </c:numRef>
          </c:val>
          <c:smooth val="0"/>
          <c:extLst>
            <c:ext xmlns:c16="http://schemas.microsoft.com/office/drawing/2014/chart" uri="{C3380CC4-5D6E-409C-BE32-E72D297353CC}">
              <c16:uniqueId val="{00000001-CC4D-4D6D-94DA-55268DAB1FBD}"/>
            </c:ext>
          </c:extLst>
        </c:ser>
        <c:ser>
          <c:idx val="3"/>
          <c:order val="2"/>
          <c:tx>
            <c:strRef>
              <c:f>'NPP, IRR og NV'!$A$8</c:f>
              <c:strCache>
                <c:ptCount val="1"/>
                <c:pt idx="0">
                  <c:v>Nåverdi akkumulert</c:v>
                </c:pt>
              </c:strCache>
            </c:strRef>
          </c:tx>
          <c:spPr>
            <a:ln>
              <a:solidFill>
                <a:schemeClr val="accent3"/>
              </a:solidFill>
            </a:ln>
          </c:spPr>
          <c:marker>
            <c:spPr>
              <a:solidFill>
                <a:schemeClr val="accent3"/>
              </a:solidFill>
              <a:ln>
                <a:solidFill>
                  <a:schemeClr val="accent3"/>
                </a:solidFill>
              </a:ln>
            </c:spPr>
          </c:marker>
          <c:cat>
            <c:numRef>
              <c:f>'NPP, IRR og NV'!$B$5:$K$5</c:f>
              <c:numCache>
                <c:formatCode>General</c:formatCode>
                <c:ptCount val="10"/>
                <c:pt idx="0">
                  <c:v>2018</c:v>
                </c:pt>
                <c:pt idx="1">
                  <c:v>2019</c:v>
                </c:pt>
                <c:pt idx="2">
                  <c:v>2020</c:v>
                </c:pt>
                <c:pt idx="3">
                  <c:v>2021</c:v>
                </c:pt>
                <c:pt idx="4">
                  <c:v>2022</c:v>
                </c:pt>
                <c:pt idx="5">
                  <c:v>2023</c:v>
                </c:pt>
                <c:pt idx="6">
                  <c:v>2024</c:v>
                </c:pt>
                <c:pt idx="7">
                  <c:v>2025</c:v>
                </c:pt>
                <c:pt idx="8">
                  <c:v>2026</c:v>
                </c:pt>
                <c:pt idx="9">
                  <c:v>2027</c:v>
                </c:pt>
              </c:numCache>
            </c:numRef>
          </c:cat>
          <c:val>
            <c:numRef>
              <c:f>'NPP, IRR og NV'!$B$8:$K$8</c:f>
              <c:numCache>
                <c:formatCode>#,##0</c:formatCode>
                <c:ptCount val="10"/>
                <c:pt idx="0">
                  <c:v>-228.69500000000002</c:v>
                </c:pt>
                <c:pt idx="1">
                  <c:v>-310.6904545454546</c:v>
                </c:pt>
                <c:pt idx="2">
                  <c:v>-341.03342975206613</c:v>
                </c:pt>
                <c:pt idx="3">
                  <c:v>-286.2437978963186</c:v>
                </c:pt>
                <c:pt idx="4">
                  <c:v>-203.63673553719016</c:v>
                </c:pt>
                <c:pt idx="5">
                  <c:v>-93.87957786663867</c:v>
                </c:pt>
                <c:pt idx="6">
                  <c:v>15.394107882821743</c:v>
                </c:pt>
                <c:pt idx="7">
                  <c:v>123.36514174915354</c:v>
                </c:pt>
                <c:pt idx="8">
                  <c:v>233.00603878294604</c:v>
                </c:pt>
                <c:pt idx="9">
                  <c:v>345.43643790158353</c:v>
                </c:pt>
              </c:numCache>
            </c:numRef>
          </c:val>
          <c:smooth val="0"/>
          <c:extLst>
            <c:ext xmlns:c16="http://schemas.microsoft.com/office/drawing/2014/chart" uri="{C3380CC4-5D6E-409C-BE32-E72D297353CC}">
              <c16:uniqueId val="{00000002-CC4D-4D6D-94DA-55268DAB1FBD}"/>
            </c:ext>
          </c:extLst>
        </c:ser>
        <c:dLbls>
          <c:showLegendKey val="0"/>
          <c:showVal val="0"/>
          <c:showCatName val="0"/>
          <c:showSerName val="0"/>
          <c:showPercent val="0"/>
          <c:showBubbleSize val="0"/>
        </c:dLbls>
        <c:marker val="1"/>
        <c:smooth val="0"/>
        <c:axId val="278716024"/>
        <c:axId val="277723008"/>
      </c:lineChart>
      <c:catAx>
        <c:axId val="278716024"/>
        <c:scaling>
          <c:orientation val="minMax"/>
        </c:scaling>
        <c:delete val="0"/>
        <c:axPos val="b"/>
        <c:title>
          <c:tx>
            <c:rich>
              <a:bodyPr/>
              <a:lstStyle/>
              <a:p>
                <a:pPr>
                  <a:defRPr/>
                </a:pPr>
                <a:r>
                  <a:rPr lang="en-US"/>
                  <a:t>Periode / år</a:t>
                </a:r>
              </a:p>
            </c:rich>
          </c:tx>
          <c:layout>
            <c:manualLayout>
              <c:xMode val="edge"/>
              <c:yMode val="edge"/>
              <c:x val="0.31049472604070061"/>
              <c:y val="0.91368015948153103"/>
            </c:manualLayout>
          </c:layout>
          <c:overlay val="0"/>
        </c:title>
        <c:numFmt formatCode="General" sourceLinked="1"/>
        <c:majorTickMark val="out"/>
        <c:minorTickMark val="none"/>
        <c:tickLblPos val="nextTo"/>
        <c:crossAx val="277723008"/>
        <c:crosses val="autoZero"/>
        <c:auto val="1"/>
        <c:lblAlgn val="ctr"/>
        <c:lblOffset val="100"/>
        <c:noMultiLvlLbl val="0"/>
      </c:catAx>
      <c:valAx>
        <c:axId val="277723008"/>
        <c:scaling>
          <c:orientation val="minMax"/>
        </c:scaling>
        <c:delete val="0"/>
        <c:axPos val="l"/>
        <c:title>
          <c:tx>
            <c:rich>
              <a:bodyPr rot="0" vert="horz"/>
              <a:lstStyle/>
              <a:p>
                <a:pPr>
                  <a:defRPr/>
                </a:pPr>
                <a:r>
                  <a:rPr lang="en-US"/>
                  <a:t>Kroner</a:t>
                </a:r>
              </a:p>
            </c:rich>
          </c:tx>
          <c:layout>
            <c:manualLayout>
              <c:xMode val="edge"/>
              <c:yMode val="edge"/>
              <c:x val="9.3384840931691089E-3"/>
              <c:y val="0.37466983782452412"/>
            </c:manualLayout>
          </c:layout>
          <c:overlay val="0"/>
        </c:title>
        <c:numFmt formatCode="#,##0" sourceLinked="1"/>
        <c:majorTickMark val="out"/>
        <c:minorTickMark val="none"/>
        <c:tickLblPos val="nextTo"/>
        <c:crossAx val="278716024"/>
        <c:crosses val="autoZero"/>
        <c:crossBetween val="between"/>
      </c:valAx>
    </c:plotArea>
    <c:legend>
      <c:legendPos val="r"/>
      <c:layout>
        <c:manualLayout>
          <c:xMode val="edge"/>
          <c:yMode val="edge"/>
          <c:x val="0.71111282662104813"/>
          <c:y val="0.36657137799124084"/>
          <c:w val="0.2023361720322765"/>
          <c:h val="0.2121162860507539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609598</xdr:colOff>
      <xdr:row>0</xdr:row>
      <xdr:rowOff>0</xdr:rowOff>
    </xdr:from>
    <xdr:to>
      <xdr:col>11</xdr:col>
      <xdr:colOff>0</xdr:colOff>
      <xdr:row>2</xdr:row>
      <xdr:rowOff>135891</xdr:rowOff>
    </xdr:to>
    <xdr:pic>
      <xdr:nvPicPr>
        <xdr:cNvPr id="2" name="Bilde 1">
          <a:extLst>
            <a:ext uri="{FF2B5EF4-FFF2-40B4-BE49-F238E27FC236}">
              <a16:creationId xmlns:a16="http://schemas.microsoft.com/office/drawing/2014/main" id="{98725713-56D2-495D-B07C-3EA65B352E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3" y="0"/>
          <a:ext cx="755652" cy="5010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17461</xdr:colOff>
      <xdr:row>13</xdr:row>
      <xdr:rowOff>66675</xdr:rowOff>
    </xdr:from>
    <xdr:to>
      <xdr:col>10</xdr:col>
      <xdr:colOff>542925</xdr:colOff>
      <xdr:row>30</xdr:row>
      <xdr:rowOff>73025</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31</xdr:row>
      <xdr:rowOff>133489</xdr:rowOff>
    </xdr:from>
    <xdr:ext cx="8547100" cy="908049"/>
    <xdr:sp macro="" textlink="">
      <xdr:nvSpPr>
        <xdr:cNvPr id="2" name="TekstSylinder 1">
          <a:extLst>
            <a:ext uri="{FF2B5EF4-FFF2-40B4-BE49-F238E27FC236}">
              <a16:creationId xmlns:a16="http://schemas.microsoft.com/office/drawing/2014/main" id="{103FF0BA-F1D3-4B65-8BBB-39C7F55617F2}"/>
            </a:ext>
          </a:extLst>
        </xdr:cNvPr>
        <xdr:cNvSpPr txBox="1"/>
      </xdr:nvSpPr>
      <xdr:spPr>
        <a:xfrm>
          <a:off x="0" y="5334967"/>
          <a:ext cx="8547100" cy="9080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nb-NO" sz="1000" b="1">
              <a:solidFill>
                <a:sysClr val="windowText" lastClr="000000"/>
              </a:solidFill>
            </a:rPr>
            <a:t>Kommentarer til Grafen.</a:t>
          </a:r>
        </a:p>
        <a:p>
          <a:r>
            <a:rPr lang="nb-NO" sz="1000">
              <a:solidFill>
                <a:sysClr val="windowText" lastClr="000000"/>
              </a:solidFill>
            </a:rPr>
            <a:t>* Akkumulert nåverdi</a:t>
          </a:r>
          <a:r>
            <a:rPr lang="nb-NO" sz="1000" baseline="0">
              <a:solidFill>
                <a:sysClr val="windowText" lastClr="000000"/>
              </a:solidFill>
            </a:rPr>
            <a:t> av løsningen blir positiv ved i løpet av 2024. Det betyr at investeringskostnaden er inntjent (payback) i løpet av 2024. </a:t>
          </a:r>
          <a:endParaRPr lang="nb-NO" sz="1000">
            <a:solidFill>
              <a:sysClr val="windowText" lastClr="000000"/>
            </a:solidFill>
          </a:endParaRPr>
        </a:p>
        <a:p>
          <a:r>
            <a:rPr lang="nb-NO" sz="1000">
              <a:solidFill>
                <a:sysClr val="windowText" lastClr="000000"/>
              </a:solidFill>
            </a:rPr>
            <a:t>* Akkumulert</a:t>
          </a:r>
          <a:r>
            <a:rPr lang="nb-NO" sz="1000" baseline="0">
              <a:solidFill>
                <a:sysClr val="windowText" lastClr="000000"/>
              </a:solidFill>
            </a:rPr>
            <a:t> kontantstrøm blir positiv i 2023. Det betyr at fra dette tidspunkt samlet pengestrømmen fra investeringstidspunkt blir større enn null. </a:t>
          </a:r>
        </a:p>
        <a:p>
          <a:r>
            <a:rPr lang="nb-NO" sz="1000" baseline="0">
              <a:solidFill>
                <a:sysClr val="windowText" lastClr="000000"/>
              </a:solidFill>
            </a:rPr>
            <a:t>* Ved en diskonteringsrente lik null prosent ville disse grafene for akkumulert kontantstrøm og akkumulert nåverdi vært identiske. </a:t>
          </a:r>
        </a:p>
        <a:p>
          <a:r>
            <a:rPr lang="nb-NO" sz="1000">
              <a:solidFill>
                <a:sysClr val="windowText" lastClr="000000"/>
              </a:solidFill>
            </a:rPr>
            <a:t>* Differansekontantstrømmen viser at i</a:t>
          </a:r>
          <a:r>
            <a:rPr lang="nb-NO" sz="1000" baseline="0">
              <a:solidFill>
                <a:sysClr val="windowText" lastClr="000000"/>
              </a:solidFill>
            </a:rPr>
            <a:t> slutten </a:t>
          </a:r>
          <a:r>
            <a:rPr lang="nb-NO" sz="1000">
              <a:solidFill>
                <a:sysClr val="windowText" lastClr="000000"/>
              </a:solidFill>
            </a:rPr>
            <a:t>av 2020 så vil</a:t>
          </a:r>
          <a:r>
            <a:rPr lang="nb-NO" sz="1000" baseline="0">
              <a:solidFill>
                <a:sysClr val="windowText" lastClr="000000"/>
              </a:solidFill>
            </a:rPr>
            <a:t> de</a:t>
          </a:r>
          <a:r>
            <a:rPr lang="nb-NO" sz="1000">
              <a:solidFill>
                <a:sysClr val="windowText" lastClr="000000"/>
              </a:solidFill>
            </a:rPr>
            <a:t> løpende</a:t>
          </a:r>
          <a:r>
            <a:rPr lang="nb-NO" sz="1000" baseline="0">
              <a:solidFill>
                <a:sysClr val="windowText" lastClr="000000"/>
              </a:solidFill>
            </a:rPr>
            <a:t> inntekter ved ny løsning bli større enn med gammel løsning. </a:t>
          </a:r>
        </a:p>
        <a:p>
          <a:endParaRPr lang="nb-NO" sz="1000" baseline="0">
            <a:solidFill>
              <a:sysClr val="windowText" lastClr="000000"/>
            </a:solidFill>
          </a:endParaRPr>
        </a:p>
        <a:p>
          <a:endParaRPr lang="nb-NO" sz="1000" baseline="0">
            <a:solidFill>
              <a:sysClr val="windowText" lastClr="000000"/>
            </a:solidFill>
          </a:endParaRPr>
        </a:p>
        <a:p>
          <a:endParaRPr lang="nb-NO" sz="1000">
            <a:solidFill>
              <a:sysClr val="windowText" lastClr="000000"/>
            </a:solidFill>
          </a:endParaRPr>
        </a:p>
      </xdr:txBody>
    </xdr:sp>
    <xdr:clientData/>
  </xdr:oneCellAnchor>
  <xdr:twoCellAnchor editAs="oneCell">
    <xdr:from>
      <xdr:col>9</xdr:col>
      <xdr:colOff>403913</xdr:colOff>
      <xdr:row>0</xdr:row>
      <xdr:rowOff>77386</xdr:rowOff>
    </xdr:from>
    <xdr:to>
      <xdr:col>11</xdr:col>
      <xdr:colOff>0</xdr:colOff>
      <xdr:row>3</xdr:row>
      <xdr:rowOff>0</xdr:rowOff>
    </xdr:to>
    <xdr:pic>
      <xdr:nvPicPr>
        <xdr:cNvPr id="4" name="Bilde 3">
          <a:extLst>
            <a:ext uri="{FF2B5EF4-FFF2-40B4-BE49-F238E27FC236}">
              <a16:creationId xmlns:a16="http://schemas.microsoft.com/office/drawing/2014/main" id="{33586813-3516-4A7B-87AC-217FBD5F4E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2000" y="77386"/>
          <a:ext cx="755652" cy="485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12700</xdr:rowOff>
    </xdr:from>
    <xdr:ext cx="9032874" cy="1657505"/>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0" y="1727200"/>
          <a:ext cx="9032874" cy="1657505"/>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000" b="1" u="sng">
              <a:solidFill>
                <a:sysClr val="windowText" lastClr="000000"/>
              </a:solidFill>
            </a:rPr>
            <a:t>Noter</a:t>
          </a:r>
        </a:p>
        <a:p>
          <a:endParaRPr lang="nb-NO" sz="1000">
            <a:solidFill>
              <a:sysClr val="windowText" lastClr="000000"/>
            </a:solidFill>
          </a:endParaRPr>
        </a:p>
        <a:p>
          <a:r>
            <a:rPr lang="nb-NO" sz="1000">
              <a:solidFill>
                <a:sysClr val="windowText" lastClr="000000"/>
              </a:solidFill>
            </a:rPr>
            <a:t>1.</a:t>
          </a:r>
          <a:r>
            <a:rPr lang="nb-NO" sz="1000" baseline="0">
              <a:solidFill>
                <a:sysClr val="windowText" lastClr="000000"/>
              </a:solidFill>
            </a:rPr>
            <a:t> Sammenheng mellom investert beløp og IR-utregning som kun ser på differansekontantstrøm (gevinst per år) er at differansekontantstrømmens negative del (typisk i starten av perioden) representerer investeringens nominelle størrelse.</a:t>
          </a:r>
        </a:p>
        <a:p>
          <a:endParaRPr lang="nb-NO" sz="1000" baseline="0">
            <a:solidFill>
              <a:sysClr val="windowText" lastClr="000000"/>
            </a:solidFill>
          </a:endParaRPr>
        </a:p>
        <a:p>
          <a:r>
            <a:rPr lang="nb-NO" sz="1000" baseline="0">
              <a:solidFill>
                <a:sysClr val="windowText" lastClr="000000"/>
              </a:solidFill>
            </a:rPr>
            <a:t>2. Dersom skjemaet brukes til en  nåverdiberegning av en investering, slik at differansekonantstrøm representerer  et mål på reduserte kostnader snarere enn økte inntekter, må fortegnet snus i formelen for utregning av differansekontantstrøm</a:t>
          </a:r>
        </a:p>
        <a:p>
          <a:endParaRPr lang="nb-NO" sz="1000" baseline="0">
            <a:solidFill>
              <a:sysClr val="windowText" lastClr="000000"/>
            </a:solidFill>
          </a:endParaRPr>
        </a:p>
        <a:p>
          <a:r>
            <a:rPr lang="nb-NO" sz="1000" baseline="0">
              <a:solidFill>
                <a:sysClr val="windowText" lastClr="000000"/>
              </a:solidFill>
            </a:rPr>
            <a:t>3. IR (internrente) brukes oftest på case der investeringen skal lønne seg ift en positiv kontantstrøm, dvs der det finnes en inntektsside. Det er ingen regel for dette, den enkelte må vurdere kundens behov.</a:t>
          </a:r>
          <a:endParaRPr lang="nb-NO" sz="1000">
            <a:solidFill>
              <a:sysClr val="windowText" lastClr="000000"/>
            </a:solidFill>
          </a:endParaRPr>
        </a:p>
      </xdr:txBody>
    </xdr:sp>
    <xdr:clientData/>
  </xdr:oneCellAnchor>
  <xdr:oneCellAnchor>
    <xdr:from>
      <xdr:col>0</xdr:col>
      <xdr:colOff>0</xdr:colOff>
      <xdr:row>0</xdr:row>
      <xdr:rowOff>0</xdr:rowOff>
    </xdr:from>
    <xdr:ext cx="9048750" cy="1657505"/>
    <xdr:sp macro="" textlink="">
      <xdr:nvSpPr>
        <xdr:cNvPr id="4" name="TekstSylinder 3">
          <a:extLst>
            <a:ext uri="{FF2B5EF4-FFF2-40B4-BE49-F238E27FC236}">
              <a16:creationId xmlns:a16="http://schemas.microsoft.com/office/drawing/2014/main" id="{A2534198-EF9D-4F5B-8A13-75AEFB1F8BF2}"/>
            </a:ext>
          </a:extLst>
        </xdr:cNvPr>
        <xdr:cNvSpPr txBox="1"/>
      </xdr:nvSpPr>
      <xdr:spPr>
        <a:xfrm>
          <a:off x="0" y="0"/>
          <a:ext cx="9048750" cy="16575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nb-NO" sz="1000" b="1" u="sng">
              <a:solidFill>
                <a:sysClr val="windowText" lastClr="000000"/>
              </a:solidFill>
              <a:latin typeface="+mn-lt"/>
              <a:ea typeface="+mn-ea"/>
              <a:cs typeface="+mn-cs"/>
            </a:rPr>
            <a:t>Prinsipp for identifisering av inntekts- og utgiftsposter </a:t>
          </a:r>
        </a:p>
        <a:p>
          <a:endParaRPr lang="nb-NO" sz="1000">
            <a:solidFill>
              <a:sysClr val="windowText" lastClr="000000"/>
            </a:solidFill>
          </a:endParaRPr>
        </a:p>
        <a:p>
          <a:r>
            <a:rPr lang="nb-NO" sz="1000">
              <a:solidFill>
                <a:sysClr val="windowText" lastClr="000000"/>
              </a:solidFill>
            </a:rPr>
            <a:t>1. Nåværende løsning skal</a:t>
          </a:r>
          <a:r>
            <a:rPr lang="nb-NO" sz="1000" baseline="0">
              <a:solidFill>
                <a:sysClr val="windowText" lastClr="000000"/>
              </a:solidFill>
            </a:rPr>
            <a:t> være basert på normal videreutvikling og forvaltning. Større endringer eller oppgraderinger av null alternativløsningen vil normalt </a:t>
          </a:r>
          <a:br>
            <a:rPr lang="nb-NO" sz="1000" baseline="0">
              <a:solidFill>
                <a:sysClr val="windowText" lastClr="000000"/>
              </a:solidFill>
            </a:rPr>
          </a:br>
          <a:r>
            <a:rPr lang="nb-NO" sz="1000" baseline="0">
              <a:solidFill>
                <a:sysClr val="windowText" lastClr="000000"/>
              </a:solidFill>
            </a:rPr>
            <a:t>være et eget business case. </a:t>
          </a:r>
          <a:endParaRPr lang="nb-NO" sz="1000">
            <a:solidFill>
              <a:sysClr val="windowText" lastClr="000000"/>
            </a:solidFill>
          </a:endParaRPr>
        </a:p>
        <a:p>
          <a:endParaRPr lang="nb-NO" sz="1000">
            <a:solidFill>
              <a:sysClr val="windowText" lastClr="000000"/>
            </a:solidFill>
          </a:endParaRPr>
        </a:p>
        <a:p>
          <a:r>
            <a:rPr lang="nb-NO" sz="1000">
              <a:solidFill>
                <a:sysClr val="windowText" lastClr="000000"/>
              </a:solidFill>
            </a:rPr>
            <a:t>2. Fokus</a:t>
          </a:r>
          <a:r>
            <a:rPr lang="nb-NO" sz="1000" baseline="0">
              <a:solidFill>
                <a:sysClr val="windowText" lastClr="000000"/>
              </a:solidFill>
            </a:rPr>
            <a:t> må være på de viktigste </a:t>
          </a:r>
          <a:r>
            <a:rPr lang="nb-NO" sz="1000">
              <a:solidFill>
                <a:sysClr val="windowText" lastClr="000000"/>
              </a:solidFill>
            </a:rPr>
            <a:t>differensierende</a:t>
          </a:r>
          <a:r>
            <a:rPr lang="nb-NO" sz="1000" baseline="0">
              <a:solidFill>
                <a:sysClr val="windowText" lastClr="000000"/>
              </a:solidFill>
            </a:rPr>
            <a:t> postene.</a:t>
          </a:r>
          <a:br>
            <a:rPr lang="nb-NO" sz="1000" baseline="0">
              <a:solidFill>
                <a:sysClr val="windowText" lastClr="000000"/>
              </a:solidFill>
            </a:rPr>
          </a:br>
          <a:r>
            <a:rPr lang="nb-NO" sz="1000" baseline="0">
              <a:solidFill>
                <a:sysClr val="windowText" lastClr="000000"/>
              </a:solidFill>
            </a:rPr>
            <a:t> </a:t>
          </a:r>
        </a:p>
        <a:p>
          <a:r>
            <a:rPr lang="nb-NO" sz="1000" baseline="0">
              <a:solidFill>
                <a:sysClr val="windowText" lastClr="000000"/>
              </a:solidFill>
            </a:rPr>
            <a:t>3. Enkle beste praksis estimeringsteknikker anbefales. Eks modeller basert på min, maks og forventet verdi. </a:t>
          </a:r>
          <a:br>
            <a:rPr lang="nb-NO" sz="1000" baseline="0">
              <a:solidFill>
                <a:sysClr val="windowText" lastClr="000000"/>
              </a:solidFill>
            </a:rPr>
          </a:br>
          <a:endParaRPr lang="nb-NO" sz="1000" baseline="0">
            <a:solidFill>
              <a:sysClr val="windowText" lastClr="000000"/>
            </a:solidFill>
          </a:endParaRPr>
        </a:p>
        <a:p>
          <a:r>
            <a:rPr lang="nb-NO" sz="1000" baseline="0">
              <a:solidFill>
                <a:sysClr val="windowText" lastClr="000000"/>
              </a:solidFill>
            </a:rPr>
            <a:t>4. Usikkerhet skal synliggjøres og ikke skjules inn i hver enkelt post. </a:t>
          </a:r>
        </a:p>
      </xdr:txBody>
    </xdr:sp>
    <xdr:clientData/>
  </xdr:oneCellAnchor>
  <xdr:twoCellAnchor editAs="oneCell">
    <xdr:from>
      <xdr:col>11</xdr:col>
      <xdr:colOff>0</xdr:colOff>
      <xdr:row>0</xdr:row>
      <xdr:rowOff>0</xdr:rowOff>
    </xdr:from>
    <xdr:to>
      <xdr:col>11</xdr:col>
      <xdr:colOff>755652</xdr:colOff>
      <xdr:row>2</xdr:row>
      <xdr:rowOff>120016</xdr:rowOff>
    </xdr:to>
    <xdr:pic>
      <xdr:nvPicPr>
        <xdr:cNvPr id="5" name="Bilde 4">
          <a:extLst>
            <a:ext uri="{FF2B5EF4-FFF2-40B4-BE49-F238E27FC236}">
              <a16:creationId xmlns:a16="http://schemas.microsoft.com/office/drawing/2014/main" id="{CB764625-C217-478F-BBEA-0CF59C7AF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0" y="0"/>
          <a:ext cx="755652" cy="501016"/>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showGridLines="0" tabSelected="1" zoomScale="115" zoomScaleNormal="115" zoomScaleSheetLayoutView="85" workbookViewId="0">
      <selection activeCell="O21" sqref="O21"/>
    </sheetView>
  </sheetViews>
  <sheetFormatPr baseColWidth="10" defaultColWidth="11.453125" defaultRowHeight="13" outlineLevelRow="1" x14ac:dyDescent="0.3"/>
  <cols>
    <col min="1" max="1" width="29.453125" style="2" customWidth="1"/>
    <col min="2" max="2" width="10.1796875" style="2" customWidth="1"/>
    <col min="3" max="3" width="10.81640625" style="2" customWidth="1"/>
    <col min="4" max="11" width="10.1796875" style="2" customWidth="1"/>
    <col min="12" max="16384" width="11.453125" style="2"/>
  </cols>
  <sheetData>
    <row r="1" spans="1:11" ht="15.5" x14ac:dyDescent="0.35">
      <c r="A1" s="9" t="s">
        <v>20</v>
      </c>
    </row>
    <row r="2" spans="1:11" x14ac:dyDescent="0.3">
      <c r="A2" s="1"/>
    </row>
    <row r="3" spans="1:11" outlineLevel="1" x14ac:dyDescent="0.3">
      <c r="A3" s="1" t="s">
        <v>19</v>
      </c>
    </row>
    <row r="4" spans="1:11" outlineLevel="1" x14ac:dyDescent="0.3">
      <c r="A4" s="16" t="s">
        <v>35</v>
      </c>
      <c r="B4" s="19">
        <v>0.22</v>
      </c>
    </row>
    <row r="5" spans="1:11" outlineLevel="1" x14ac:dyDescent="0.3">
      <c r="A5" s="16" t="s">
        <v>34</v>
      </c>
      <c r="B5" s="19">
        <v>0.35</v>
      </c>
      <c r="C5" s="19"/>
    </row>
    <row r="6" spans="1:11" outlineLevel="1" x14ac:dyDescent="0.3">
      <c r="A6" s="16"/>
      <c r="B6" s="19"/>
      <c r="C6" s="19"/>
    </row>
    <row r="7" spans="1:11" x14ac:dyDescent="0.3">
      <c r="A7" s="10" t="s">
        <v>2</v>
      </c>
      <c r="B7" s="10">
        <v>2018</v>
      </c>
      <c r="C7" s="10">
        <v>2019</v>
      </c>
      <c r="D7" s="10">
        <v>2020</v>
      </c>
      <c r="E7" s="10">
        <v>2021</v>
      </c>
      <c r="F7" s="10">
        <v>2022</v>
      </c>
      <c r="G7" s="10">
        <v>2023</v>
      </c>
      <c r="H7" s="10">
        <v>2024</v>
      </c>
      <c r="I7" s="10">
        <v>2025</v>
      </c>
      <c r="J7" s="10">
        <v>2026</v>
      </c>
      <c r="K7" s="10">
        <v>2027</v>
      </c>
    </row>
    <row r="8" spans="1:11" s="4" customFormat="1" x14ac:dyDescent="0.3">
      <c r="A8" s="20"/>
      <c r="B8" s="20"/>
      <c r="C8" s="20"/>
      <c r="D8" s="20"/>
      <c r="E8" s="20"/>
      <c r="F8" s="20"/>
      <c r="G8" s="20"/>
      <c r="H8" s="20"/>
      <c r="I8" s="20"/>
      <c r="J8" s="20"/>
      <c r="K8" s="20"/>
    </row>
    <row r="9" spans="1:11" x14ac:dyDescent="0.3">
      <c r="A9" s="1" t="s">
        <v>30</v>
      </c>
      <c r="B9" s="1" t="s">
        <v>2</v>
      </c>
    </row>
    <row r="10" spans="1:11" x14ac:dyDescent="0.3">
      <c r="A10" s="1" t="s">
        <v>4</v>
      </c>
    </row>
    <row r="11" spans="1:11" x14ac:dyDescent="0.3">
      <c r="A11" s="2" t="s">
        <v>33</v>
      </c>
      <c r="B11" s="14">
        <v>200</v>
      </c>
      <c r="C11" s="14">
        <v>205</v>
      </c>
      <c r="D11" s="14">
        <v>210</v>
      </c>
      <c r="E11" s="14">
        <v>211</v>
      </c>
      <c r="F11" s="14">
        <v>212</v>
      </c>
      <c r="G11" s="14">
        <v>213</v>
      </c>
      <c r="H11" s="14">
        <v>214</v>
      </c>
      <c r="I11" s="14">
        <v>215</v>
      </c>
      <c r="J11" s="14">
        <v>216</v>
      </c>
      <c r="K11" s="14">
        <v>217</v>
      </c>
    </row>
    <row r="12" spans="1:11" x14ac:dyDescent="0.3">
      <c r="A12" s="2" t="s">
        <v>6</v>
      </c>
      <c r="B12" s="14">
        <v>20</v>
      </c>
      <c r="C12" s="14">
        <v>21</v>
      </c>
      <c r="D12" s="14">
        <v>22</v>
      </c>
      <c r="E12" s="14">
        <v>23</v>
      </c>
      <c r="F12" s="14">
        <v>24</v>
      </c>
      <c r="G12" s="14">
        <v>25</v>
      </c>
      <c r="H12" s="14">
        <v>26</v>
      </c>
      <c r="I12" s="14">
        <v>27</v>
      </c>
      <c r="J12" s="14">
        <v>28</v>
      </c>
      <c r="K12" s="14">
        <v>29</v>
      </c>
    </row>
    <row r="13" spans="1:11" x14ac:dyDescent="0.3">
      <c r="A13" s="10" t="s">
        <v>5</v>
      </c>
      <c r="B13" s="10">
        <f>SUM(B11:B12)</f>
        <v>220</v>
      </c>
      <c r="C13" s="10">
        <f>SUM(C11:C12)</f>
        <v>226</v>
      </c>
      <c r="D13" s="10">
        <f>SUM(D11:D12)</f>
        <v>232</v>
      </c>
      <c r="E13" s="10">
        <f t="shared" ref="E13:K13" si="0">SUM(E11:E12)</f>
        <v>234</v>
      </c>
      <c r="F13" s="10">
        <f t="shared" si="0"/>
        <v>236</v>
      </c>
      <c r="G13" s="10">
        <f t="shared" si="0"/>
        <v>238</v>
      </c>
      <c r="H13" s="10">
        <f t="shared" si="0"/>
        <v>240</v>
      </c>
      <c r="I13" s="10">
        <f t="shared" si="0"/>
        <v>242</v>
      </c>
      <c r="J13" s="10">
        <f t="shared" si="0"/>
        <v>244</v>
      </c>
      <c r="K13" s="10">
        <f t="shared" si="0"/>
        <v>246</v>
      </c>
    </row>
    <row r="14" spans="1:11" x14ac:dyDescent="0.3">
      <c r="A14" s="1" t="s">
        <v>3</v>
      </c>
      <c r="B14" s="15"/>
      <c r="C14" s="15"/>
      <c r="D14" s="15"/>
      <c r="E14" s="15"/>
      <c r="F14" s="15"/>
      <c r="G14" s="15"/>
      <c r="H14" s="15"/>
      <c r="I14" s="15"/>
      <c r="J14" s="15"/>
      <c r="K14" s="15"/>
    </row>
    <row r="15" spans="1:11" x14ac:dyDescent="0.3">
      <c r="A15" s="2" t="s">
        <v>7</v>
      </c>
      <c r="B15" s="15">
        <v>45</v>
      </c>
      <c r="C15" s="15">
        <v>46</v>
      </c>
      <c r="D15" s="15">
        <v>47</v>
      </c>
      <c r="E15" s="15">
        <v>48</v>
      </c>
      <c r="F15" s="15">
        <v>49</v>
      </c>
      <c r="G15" s="15">
        <v>50</v>
      </c>
      <c r="H15" s="15">
        <v>51</v>
      </c>
      <c r="I15" s="15">
        <v>52</v>
      </c>
      <c r="J15" s="15">
        <v>53</v>
      </c>
      <c r="K15" s="15">
        <v>54</v>
      </c>
    </row>
    <row r="16" spans="1:11" x14ac:dyDescent="0.3">
      <c r="A16" s="2" t="s">
        <v>28</v>
      </c>
      <c r="B16" s="15">
        <f t="shared" ref="B16:K16" si="1">B15*Sos_utgifter</f>
        <v>15.749999999999998</v>
      </c>
      <c r="C16" s="15">
        <f t="shared" si="1"/>
        <v>16.099999999999998</v>
      </c>
      <c r="D16" s="15">
        <f t="shared" si="1"/>
        <v>16.45</v>
      </c>
      <c r="E16" s="15">
        <f t="shared" si="1"/>
        <v>16.799999999999997</v>
      </c>
      <c r="F16" s="15">
        <f t="shared" si="1"/>
        <v>17.149999999999999</v>
      </c>
      <c r="G16" s="15">
        <f t="shared" si="1"/>
        <v>17.5</v>
      </c>
      <c r="H16" s="15">
        <f t="shared" si="1"/>
        <v>17.849999999999998</v>
      </c>
      <c r="I16" s="15">
        <f t="shared" si="1"/>
        <v>18.2</v>
      </c>
      <c r="J16" s="15">
        <f t="shared" si="1"/>
        <v>18.549999999999997</v>
      </c>
      <c r="K16" s="15">
        <f t="shared" si="1"/>
        <v>18.899999999999999</v>
      </c>
    </row>
    <row r="17" spans="1:11" x14ac:dyDescent="0.3">
      <c r="A17" s="16" t="s">
        <v>29</v>
      </c>
      <c r="B17" s="15">
        <v>2</v>
      </c>
      <c r="C17" s="15">
        <v>2</v>
      </c>
      <c r="D17" s="15">
        <v>2</v>
      </c>
      <c r="E17" s="15">
        <v>2</v>
      </c>
      <c r="F17" s="15">
        <v>2</v>
      </c>
      <c r="G17" s="15">
        <v>2</v>
      </c>
      <c r="H17" s="15">
        <v>2</v>
      </c>
      <c r="I17" s="15">
        <v>2</v>
      </c>
      <c r="J17" s="15">
        <v>2</v>
      </c>
      <c r="K17" s="15">
        <v>2</v>
      </c>
    </row>
    <row r="18" spans="1:11" x14ac:dyDescent="0.3">
      <c r="A18" s="16" t="s">
        <v>8</v>
      </c>
      <c r="B18" s="15">
        <v>2</v>
      </c>
      <c r="C18" s="15">
        <v>2</v>
      </c>
      <c r="D18" s="15">
        <v>2</v>
      </c>
      <c r="E18" s="15">
        <v>2</v>
      </c>
      <c r="F18" s="15">
        <v>2</v>
      </c>
      <c r="G18" s="15">
        <v>2</v>
      </c>
      <c r="H18" s="15">
        <v>2</v>
      </c>
      <c r="I18" s="15">
        <v>2</v>
      </c>
      <c r="J18" s="15">
        <v>2</v>
      </c>
      <c r="K18" s="15">
        <v>2</v>
      </c>
    </row>
    <row r="19" spans="1:11" x14ac:dyDescent="0.3">
      <c r="A19" s="16" t="s">
        <v>9</v>
      </c>
      <c r="B19" s="15">
        <v>9</v>
      </c>
      <c r="C19" s="15">
        <v>10</v>
      </c>
      <c r="D19" s="15">
        <v>11</v>
      </c>
      <c r="E19" s="15">
        <v>12</v>
      </c>
      <c r="F19" s="15">
        <v>13</v>
      </c>
      <c r="G19" s="15">
        <v>14</v>
      </c>
      <c r="H19" s="15">
        <v>15</v>
      </c>
      <c r="I19" s="15">
        <v>16</v>
      </c>
      <c r="J19" s="15">
        <v>17</v>
      </c>
      <c r="K19" s="15">
        <v>18</v>
      </c>
    </row>
    <row r="20" spans="1:11" x14ac:dyDescent="0.3">
      <c r="A20" s="16" t="s">
        <v>10</v>
      </c>
      <c r="B20" s="15">
        <v>6</v>
      </c>
      <c r="C20" s="15">
        <v>7</v>
      </c>
      <c r="D20" s="15">
        <v>8</v>
      </c>
      <c r="E20" s="15">
        <v>9</v>
      </c>
      <c r="F20" s="15">
        <v>10</v>
      </c>
      <c r="G20" s="15">
        <v>11</v>
      </c>
      <c r="H20" s="15">
        <v>12</v>
      </c>
      <c r="I20" s="15">
        <v>13</v>
      </c>
      <c r="J20" s="15">
        <v>14</v>
      </c>
      <c r="K20" s="15">
        <v>15</v>
      </c>
    </row>
    <row r="21" spans="1:11" x14ac:dyDescent="0.3">
      <c r="A21" s="16" t="s">
        <v>11</v>
      </c>
      <c r="B21" s="15">
        <v>1</v>
      </c>
      <c r="C21" s="15">
        <v>1</v>
      </c>
      <c r="D21" s="15">
        <v>1</v>
      </c>
      <c r="E21" s="15">
        <v>1</v>
      </c>
      <c r="F21" s="15">
        <v>1</v>
      </c>
      <c r="G21" s="15">
        <v>1</v>
      </c>
      <c r="H21" s="15">
        <v>1</v>
      </c>
      <c r="I21" s="15">
        <v>1</v>
      </c>
      <c r="J21" s="15">
        <v>1</v>
      </c>
      <c r="K21" s="15">
        <v>1</v>
      </c>
    </row>
    <row r="22" spans="1:11" x14ac:dyDescent="0.3">
      <c r="A22" s="17" t="s">
        <v>12</v>
      </c>
      <c r="B22" s="18">
        <v>3</v>
      </c>
      <c r="C22" s="18">
        <v>3</v>
      </c>
      <c r="D22" s="18">
        <v>3</v>
      </c>
      <c r="E22" s="18">
        <v>3</v>
      </c>
      <c r="F22" s="18">
        <v>3</v>
      </c>
      <c r="G22" s="18">
        <v>3</v>
      </c>
      <c r="H22" s="18">
        <v>3</v>
      </c>
      <c r="I22" s="18">
        <v>3</v>
      </c>
      <c r="J22" s="18">
        <v>3</v>
      </c>
      <c r="K22" s="18">
        <v>3</v>
      </c>
    </row>
    <row r="23" spans="1:11" x14ac:dyDescent="0.3">
      <c r="A23" s="16" t="s">
        <v>23</v>
      </c>
      <c r="B23" s="15">
        <f t="shared" ref="B23:K23" si="2">Skatt*(B13-SUM(B15:B16))</f>
        <v>35.035000000000004</v>
      </c>
      <c r="C23" s="15">
        <f t="shared" si="2"/>
        <v>36.058</v>
      </c>
      <c r="D23" s="15">
        <f t="shared" si="2"/>
        <v>37.081000000000003</v>
      </c>
      <c r="E23" s="15">
        <f t="shared" si="2"/>
        <v>37.223999999999997</v>
      </c>
      <c r="F23" s="15">
        <f t="shared" si="2"/>
        <v>37.366999999999997</v>
      </c>
      <c r="G23" s="15">
        <f t="shared" si="2"/>
        <v>37.51</v>
      </c>
      <c r="H23" s="15">
        <f t="shared" si="2"/>
        <v>37.652999999999999</v>
      </c>
      <c r="I23" s="15">
        <f t="shared" si="2"/>
        <v>37.795999999999999</v>
      </c>
      <c r="J23" s="15">
        <f t="shared" si="2"/>
        <v>37.939</v>
      </c>
      <c r="K23" s="15">
        <f t="shared" si="2"/>
        <v>38.082000000000001</v>
      </c>
    </row>
    <row r="24" spans="1:11" x14ac:dyDescent="0.3">
      <c r="A24" s="10" t="s">
        <v>13</v>
      </c>
      <c r="B24" s="11">
        <f t="shared" ref="B24:K24" si="3">SUM(B15:B21) + B23</f>
        <v>115.785</v>
      </c>
      <c r="C24" s="11">
        <f t="shared" si="3"/>
        <v>120.15799999999999</v>
      </c>
      <c r="D24" s="11">
        <f t="shared" si="3"/>
        <v>124.53100000000001</v>
      </c>
      <c r="E24" s="11">
        <f t="shared" si="3"/>
        <v>128.024</v>
      </c>
      <c r="F24" s="11">
        <f t="shared" si="3"/>
        <v>131.517</v>
      </c>
      <c r="G24" s="11">
        <f t="shared" si="3"/>
        <v>135.01</v>
      </c>
      <c r="H24" s="11">
        <f t="shared" si="3"/>
        <v>138.50299999999999</v>
      </c>
      <c r="I24" s="11">
        <f t="shared" si="3"/>
        <v>141.99600000000001</v>
      </c>
      <c r="J24" s="11">
        <f t="shared" si="3"/>
        <v>145.489</v>
      </c>
      <c r="K24" s="11">
        <f t="shared" si="3"/>
        <v>148.982</v>
      </c>
    </row>
    <row r="25" spans="1:11" x14ac:dyDescent="0.3">
      <c r="A25" s="10" t="s">
        <v>14</v>
      </c>
      <c r="B25" s="11">
        <f t="shared" ref="B25:K25" si="4">B13-B24</f>
        <v>104.215</v>
      </c>
      <c r="C25" s="11">
        <f t="shared" si="4"/>
        <v>105.84200000000001</v>
      </c>
      <c r="D25" s="11">
        <f t="shared" si="4"/>
        <v>107.46899999999999</v>
      </c>
      <c r="E25" s="11">
        <f t="shared" si="4"/>
        <v>105.976</v>
      </c>
      <c r="F25" s="11">
        <f t="shared" si="4"/>
        <v>104.483</v>
      </c>
      <c r="G25" s="11">
        <f t="shared" si="4"/>
        <v>102.99000000000001</v>
      </c>
      <c r="H25" s="11">
        <f t="shared" si="4"/>
        <v>101.49700000000001</v>
      </c>
      <c r="I25" s="11">
        <f t="shared" si="4"/>
        <v>100.00399999999999</v>
      </c>
      <c r="J25" s="11">
        <f t="shared" si="4"/>
        <v>98.510999999999996</v>
      </c>
      <c r="K25" s="11">
        <f t="shared" si="4"/>
        <v>97.018000000000001</v>
      </c>
    </row>
    <row r="26" spans="1:11" x14ac:dyDescent="0.3">
      <c r="A26" s="12"/>
      <c r="B26" s="13"/>
      <c r="C26" s="13"/>
      <c r="D26" s="13"/>
      <c r="E26" s="13"/>
      <c r="F26" s="13"/>
      <c r="G26" s="13"/>
      <c r="H26" s="13"/>
      <c r="I26" s="13"/>
      <c r="J26" s="13"/>
      <c r="K26" s="13"/>
    </row>
    <row r="27" spans="1:11" x14ac:dyDescent="0.3">
      <c r="A27" s="1" t="s">
        <v>31</v>
      </c>
      <c r="B27" s="3"/>
      <c r="C27" s="4"/>
    </row>
    <row r="28" spans="1:11" x14ac:dyDescent="0.3">
      <c r="A28" s="1" t="s">
        <v>4</v>
      </c>
    </row>
    <row r="29" spans="1:11" x14ac:dyDescent="0.3">
      <c r="A29" s="2" t="s">
        <v>33</v>
      </c>
      <c r="B29" s="15">
        <v>230</v>
      </c>
      <c r="C29" s="15">
        <v>231</v>
      </c>
      <c r="D29" s="15">
        <v>232</v>
      </c>
      <c r="E29" s="15">
        <v>350</v>
      </c>
      <c r="F29" s="15">
        <v>400</v>
      </c>
      <c r="G29" s="15">
        <v>450</v>
      </c>
      <c r="H29" s="15">
        <v>470</v>
      </c>
      <c r="I29" s="15">
        <v>490</v>
      </c>
      <c r="J29" s="15">
        <v>520</v>
      </c>
      <c r="K29" s="15">
        <v>550</v>
      </c>
    </row>
    <row r="30" spans="1:11" x14ac:dyDescent="0.3">
      <c r="A30" s="2" t="s">
        <v>6</v>
      </c>
      <c r="B30" s="15">
        <v>10</v>
      </c>
      <c r="C30" s="15">
        <v>11</v>
      </c>
      <c r="D30" s="15">
        <v>12</v>
      </c>
      <c r="E30" s="15">
        <v>13</v>
      </c>
      <c r="F30" s="15">
        <v>14</v>
      </c>
      <c r="G30" s="15">
        <v>15</v>
      </c>
      <c r="H30" s="15">
        <v>16</v>
      </c>
      <c r="I30" s="15">
        <v>17</v>
      </c>
      <c r="J30" s="15">
        <v>18</v>
      </c>
      <c r="K30" s="15">
        <v>19</v>
      </c>
    </row>
    <row r="31" spans="1:11" x14ac:dyDescent="0.3">
      <c r="A31" s="10" t="s">
        <v>5</v>
      </c>
      <c r="B31" s="10">
        <f>SUM(B29:B30)</f>
        <v>240</v>
      </c>
      <c r="C31" s="10">
        <f>SUM(C29:C30)</f>
        <v>242</v>
      </c>
      <c r="D31" s="10">
        <f>SUM(D29:D30)</f>
        <v>244</v>
      </c>
      <c r="E31" s="10">
        <f t="shared" ref="E31" si="5">SUM(E29:E30)</f>
        <v>363</v>
      </c>
      <c r="F31" s="10">
        <f t="shared" ref="F31" si="6">SUM(F29:F30)</f>
        <v>414</v>
      </c>
      <c r="G31" s="10">
        <f t="shared" ref="G31" si="7">SUM(G29:G30)</f>
        <v>465</v>
      </c>
      <c r="H31" s="10">
        <f t="shared" ref="H31" si="8">SUM(H29:H30)</f>
        <v>486</v>
      </c>
      <c r="I31" s="10">
        <f t="shared" ref="I31" si="9">SUM(I29:I30)</f>
        <v>507</v>
      </c>
      <c r="J31" s="10">
        <f t="shared" ref="J31" si="10">SUM(J29:J30)</f>
        <v>538</v>
      </c>
      <c r="K31" s="10">
        <f t="shared" ref="K31" si="11">SUM(K29:K30)</f>
        <v>569</v>
      </c>
    </row>
    <row r="32" spans="1:11" x14ac:dyDescent="0.3">
      <c r="A32" s="1" t="s">
        <v>3</v>
      </c>
      <c r="B32" s="15"/>
      <c r="C32" s="15"/>
      <c r="D32" s="15"/>
      <c r="E32" s="15"/>
      <c r="F32" s="15"/>
      <c r="G32" s="15"/>
      <c r="H32" s="15"/>
      <c r="I32" s="15"/>
      <c r="J32" s="15"/>
      <c r="K32" s="15"/>
    </row>
    <row r="33" spans="1:11" x14ac:dyDescent="0.3">
      <c r="A33" s="2" t="s">
        <v>17</v>
      </c>
      <c r="B33" s="15">
        <v>300</v>
      </c>
      <c r="C33" s="15">
        <v>120</v>
      </c>
      <c r="D33" s="15">
        <v>50</v>
      </c>
      <c r="E33" s="15">
        <v>30</v>
      </c>
      <c r="F33" s="15">
        <v>20</v>
      </c>
      <c r="G33" s="15"/>
      <c r="H33" s="15"/>
      <c r="I33" s="15"/>
      <c r="J33" s="15"/>
      <c r="K33" s="15"/>
    </row>
    <row r="34" spans="1:11" x14ac:dyDescent="0.3">
      <c r="A34" s="2" t="s">
        <v>32</v>
      </c>
      <c r="B34" s="15">
        <v>60</v>
      </c>
      <c r="C34" s="15">
        <v>61</v>
      </c>
      <c r="D34" s="15">
        <v>62</v>
      </c>
      <c r="E34" s="15">
        <v>63</v>
      </c>
      <c r="F34" s="15">
        <v>64</v>
      </c>
      <c r="G34" s="15">
        <v>65</v>
      </c>
      <c r="H34" s="15">
        <v>66</v>
      </c>
      <c r="I34" s="15">
        <v>67</v>
      </c>
      <c r="J34" s="15">
        <v>68</v>
      </c>
      <c r="K34" s="15">
        <v>69</v>
      </c>
    </row>
    <row r="35" spans="1:11" x14ac:dyDescent="0.3">
      <c r="A35" s="2" t="s">
        <v>22</v>
      </c>
      <c r="B35" s="15">
        <f t="shared" ref="B35:K35" si="12">B34*Sos_utgifter</f>
        <v>21</v>
      </c>
      <c r="C35" s="15">
        <f t="shared" si="12"/>
        <v>21.349999999999998</v>
      </c>
      <c r="D35" s="15">
        <f t="shared" si="12"/>
        <v>21.7</v>
      </c>
      <c r="E35" s="15">
        <f t="shared" si="12"/>
        <v>22.049999999999997</v>
      </c>
      <c r="F35" s="15">
        <f t="shared" si="12"/>
        <v>22.4</v>
      </c>
      <c r="G35" s="15">
        <f t="shared" si="12"/>
        <v>22.75</v>
      </c>
      <c r="H35" s="15">
        <f t="shared" si="12"/>
        <v>23.099999999999998</v>
      </c>
      <c r="I35" s="15">
        <f t="shared" si="12"/>
        <v>23.45</v>
      </c>
      <c r="J35" s="15">
        <f t="shared" si="12"/>
        <v>23.799999999999997</v>
      </c>
      <c r="K35" s="15">
        <f t="shared" si="12"/>
        <v>24.15</v>
      </c>
    </row>
    <row r="36" spans="1:11" x14ac:dyDescent="0.3">
      <c r="A36" s="16" t="s">
        <v>29</v>
      </c>
      <c r="B36" s="15">
        <v>2</v>
      </c>
      <c r="C36" s="15">
        <v>3</v>
      </c>
      <c r="D36" s="15">
        <v>3</v>
      </c>
      <c r="E36" s="15">
        <v>3</v>
      </c>
      <c r="F36" s="15">
        <v>3</v>
      </c>
      <c r="G36" s="15">
        <v>3</v>
      </c>
      <c r="H36" s="15">
        <v>3</v>
      </c>
      <c r="I36" s="15">
        <v>3</v>
      </c>
      <c r="J36" s="15">
        <v>3</v>
      </c>
      <c r="K36" s="15">
        <v>3</v>
      </c>
    </row>
    <row r="37" spans="1:11" x14ac:dyDescent="0.3">
      <c r="A37" s="16" t="s">
        <v>8</v>
      </c>
      <c r="B37" s="15">
        <v>2</v>
      </c>
      <c r="C37" s="15">
        <v>2</v>
      </c>
      <c r="D37" s="15">
        <v>2</v>
      </c>
      <c r="E37" s="15">
        <v>1</v>
      </c>
      <c r="F37" s="15">
        <v>1</v>
      </c>
      <c r="G37" s="15">
        <v>1</v>
      </c>
      <c r="H37" s="15">
        <v>1</v>
      </c>
      <c r="I37" s="15">
        <v>1</v>
      </c>
      <c r="J37" s="15">
        <v>1</v>
      </c>
      <c r="K37" s="15">
        <v>1</v>
      </c>
    </row>
    <row r="38" spans="1:11" x14ac:dyDescent="0.3">
      <c r="A38" s="16" t="s">
        <v>9</v>
      </c>
      <c r="B38" s="15">
        <v>8</v>
      </c>
      <c r="C38" s="15">
        <v>8</v>
      </c>
      <c r="D38" s="15">
        <v>8</v>
      </c>
      <c r="E38" s="15">
        <v>8</v>
      </c>
      <c r="F38" s="15">
        <v>8</v>
      </c>
      <c r="G38" s="15">
        <v>8</v>
      </c>
      <c r="H38" s="15">
        <v>8</v>
      </c>
      <c r="I38" s="15">
        <v>8</v>
      </c>
      <c r="J38" s="15">
        <v>8</v>
      </c>
      <c r="K38" s="15">
        <v>1</v>
      </c>
    </row>
    <row r="39" spans="1:11" x14ac:dyDescent="0.3">
      <c r="A39" s="16" t="s">
        <v>10</v>
      </c>
      <c r="B39" s="15">
        <v>5</v>
      </c>
      <c r="C39" s="15">
        <v>5</v>
      </c>
      <c r="D39" s="15">
        <v>5</v>
      </c>
      <c r="E39" s="15">
        <v>5</v>
      </c>
      <c r="F39" s="15">
        <v>5</v>
      </c>
      <c r="G39" s="15">
        <v>5</v>
      </c>
      <c r="H39" s="15">
        <v>5</v>
      </c>
      <c r="I39" s="15">
        <v>5</v>
      </c>
      <c r="J39" s="15">
        <v>5</v>
      </c>
      <c r="K39" s="15">
        <v>5</v>
      </c>
    </row>
    <row r="40" spans="1:11" x14ac:dyDescent="0.3">
      <c r="A40" s="16" t="s">
        <v>11</v>
      </c>
      <c r="B40" s="15">
        <v>3</v>
      </c>
      <c r="C40" s="15">
        <v>3</v>
      </c>
      <c r="D40" s="15">
        <v>3</v>
      </c>
      <c r="E40" s="15">
        <v>3</v>
      </c>
      <c r="F40" s="15">
        <v>3</v>
      </c>
      <c r="G40" s="15">
        <v>3</v>
      </c>
      <c r="H40" s="15">
        <v>3</v>
      </c>
      <c r="I40" s="15">
        <v>3</v>
      </c>
      <c r="J40" s="15">
        <v>3</v>
      </c>
      <c r="K40" s="15">
        <v>3</v>
      </c>
    </row>
    <row r="41" spans="1:11" x14ac:dyDescent="0.3">
      <c r="A41" s="17" t="s">
        <v>12</v>
      </c>
      <c r="B41" s="18">
        <v>5</v>
      </c>
      <c r="C41" s="18">
        <v>5</v>
      </c>
      <c r="D41" s="18">
        <v>5</v>
      </c>
      <c r="E41" s="18">
        <v>5</v>
      </c>
      <c r="F41" s="18">
        <v>5</v>
      </c>
      <c r="G41" s="18">
        <v>5</v>
      </c>
      <c r="H41" s="18">
        <v>5</v>
      </c>
      <c r="I41" s="18">
        <v>5</v>
      </c>
      <c r="J41" s="18">
        <v>5</v>
      </c>
      <c r="K41" s="18">
        <v>5</v>
      </c>
    </row>
    <row r="42" spans="1:11" x14ac:dyDescent="0.3">
      <c r="A42" s="16" t="s">
        <v>23</v>
      </c>
      <c r="B42" s="15">
        <f t="shared" ref="B42:K42" si="13">Skatt*(B31-SUM(B33:B41))</f>
        <v>-36.520000000000003</v>
      </c>
      <c r="C42" s="15">
        <f t="shared" si="13"/>
        <v>3.0030000000000014</v>
      </c>
      <c r="D42" s="15">
        <f t="shared" si="13"/>
        <v>18.546000000000003</v>
      </c>
      <c r="E42" s="15">
        <f t="shared" si="13"/>
        <v>49.048999999999999</v>
      </c>
      <c r="F42" s="15">
        <f t="shared" si="13"/>
        <v>62.172000000000004</v>
      </c>
      <c r="G42" s="15">
        <f t="shared" si="13"/>
        <v>77.495000000000005</v>
      </c>
      <c r="H42" s="15">
        <f t="shared" si="13"/>
        <v>81.817999999999998</v>
      </c>
      <c r="I42" s="15">
        <f t="shared" si="13"/>
        <v>86.141000000000005</v>
      </c>
      <c r="J42" s="15">
        <f t="shared" si="13"/>
        <v>92.664000000000001</v>
      </c>
      <c r="K42" s="15">
        <f t="shared" si="13"/>
        <v>100.727</v>
      </c>
    </row>
    <row r="43" spans="1:11" x14ac:dyDescent="0.3">
      <c r="A43" s="10" t="s">
        <v>13</v>
      </c>
      <c r="B43" s="11">
        <f t="shared" ref="B43:K43" si="14">SUM(B33:B40) + B42</f>
        <v>364.48</v>
      </c>
      <c r="C43" s="11">
        <f t="shared" si="14"/>
        <v>226.35300000000001</v>
      </c>
      <c r="D43" s="11">
        <f t="shared" si="14"/>
        <v>173.24599999999998</v>
      </c>
      <c r="E43" s="11">
        <f t="shared" si="14"/>
        <v>184.09900000000002</v>
      </c>
      <c r="F43" s="11">
        <f t="shared" si="14"/>
        <v>188.572</v>
      </c>
      <c r="G43" s="11">
        <f t="shared" si="14"/>
        <v>185.245</v>
      </c>
      <c r="H43" s="11">
        <f t="shared" si="14"/>
        <v>190.91800000000001</v>
      </c>
      <c r="I43" s="11">
        <f t="shared" si="14"/>
        <v>196.59100000000001</v>
      </c>
      <c r="J43" s="11">
        <f t="shared" si="14"/>
        <v>204.464</v>
      </c>
      <c r="K43" s="11">
        <f t="shared" si="14"/>
        <v>206.87700000000001</v>
      </c>
    </row>
    <row r="44" spans="1:11" x14ac:dyDescent="0.3">
      <c r="A44" s="10" t="s">
        <v>15</v>
      </c>
      <c r="B44" s="11">
        <f t="shared" ref="B44:K44" si="15">B31-B43</f>
        <v>-124.48000000000002</v>
      </c>
      <c r="C44" s="11">
        <f t="shared" si="15"/>
        <v>15.646999999999991</v>
      </c>
      <c r="D44" s="11">
        <f t="shared" si="15"/>
        <v>70.754000000000019</v>
      </c>
      <c r="E44" s="11">
        <f t="shared" si="15"/>
        <v>178.90099999999998</v>
      </c>
      <c r="F44" s="11">
        <f t="shared" si="15"/>
        <v>225.428</v>
      </c>
      <c r="G44" s="11">
        <f t="shared" si="15"/>
        <v>279.755</v>
      </c>
      <c r="H44" s="11">
        <f t="shared" si="15"/>
        <v>295.08199999999999</v>
      </c>
      <c r="I44" s="11">
        <f t="shared" si="15"/>
        <v>310.40899999999999</v>
      </c>
      <c r="J44" s="11">
        <f t="shared" si="15"/>
        <v>333.536</v>
      </c>
      <c r="K44" s="11">
        <f t="shared" si="15"/>
        <v>362.12299999999999</v>
      </c>
    </row>
    <row r="45" spans="1:11" x14ac:dyDescent="0.3">
      <c r="A45" s="10" t="s">
        <v>16</v>
      </c>
      <c r="B45" s="11">
        <f t="shared" ref="B45:K45" si="16">B44-B25</f>
        <v>-228.69500000000002</v>
      </c>
      <c r="C45" s="11">
        <f t="shared" si="16"/>
        <v>-90.195000000000022</v>
      </c>
      <c r="D45" s="11">
        <f t="shared" si="16"/>
        <v>-36.714999999999975</v>
      </c>
      <c r="E45" s="11">
        <f t="shared" si="16"/>
        <v>72.924999999999983</v>
      </c>
      <c r="F45" s="11">
        <f t="shared" si="16"/>
        <v>120.94499999999999</v>
      </c>
      <c r="G45" s="11">
        <f t="shared" si="16"/>
        <v>176.76499999999999</v>
      </c>
      <c r="H45" s="11">
        <f t="shared" si="16"/>
        <v>193.58499999999998</v>
      </c>
      <c r="I45" s="11">
        <f t="shared" si="16"/>
        <v>210.405</v>
      </c>
      <c r="J45" s="11">
        <f t="shared" si="16"/>
        <v>235.02500000000001</v>
      </c>
      <c r="K45" s="11">
        <f t="shared" si="16"/>
        <v>265.10500000000002</v>
      </c>
    </row>
  </sheetData>
  <pageMargins left="0.7" right="0.7" top="0.75" bottom="0.75" header="0.3" footer="0.3"/>
  <pageSetup paperSize="9" scale="83" orientation="landscape" r:id="rId1"/>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2"/>
  <sheetViews>
    <sheetView showGridLines="0" zoomScaleNormal="100" zoomScaleSheetLayoutView="115" workbookViewId="0">
      <selection activeCell="A12" sqref="A1:XFD1048576"/>
    </sheetView>
  </sheetViews>
  <sheetFormatPr baseColWidth="10" defaultRowHeight="14.5" x14ac:dyDescent="0.35"/>
  <cols>
    <col min="1" max="1" width="41.26953125" customWidth="1"/>
    <col min="2" max="11" width="8.7265625" customWidth="1"/>
  </cols>
  <sheetData>
    <row r="1" spans="1:11" ht="15.5" x14ac:dyDescent="0.35">
      <c r="A1" s="9" t="s">
        <v>21</v>
      </c>
    </row>
    <row r="2" spans="1:11" ht="15.5" x14ac:dyDescent="0.35">
      <c r="A2" s="9"/>
    </row>
    <row r="3" spans="1:11" s="4" customFormat="1" ht="13" x14ac:dyDescent="0.3">
      <c r="A3" s="22" t="s">
        <v>0</v>
      </c>
      <c r="B3" s="21">
        <v>0.1</v>
      </c>
      <c r="C3" s="6"/>
      <c r="D3" s="6"/>
      <c r="E3" s="6"/>
      <c r="F3" s="6"/>
      <c r="G3" s="6"/>
      <c r="H3" s="6"/>
      <c r="I3" s="6"/>
      <c r="J3" s="6"/>
      <c r="K3" s="6"/>
    </row>
    <row r="4" spans="1:11" s="4" customFormat="1" ht="13" x14ac:dyDescent="0.3">
      <c r="A4" s="22"/>
      <c r="B4" s="21"/>
      <c r="C4" s="6"/>
      <c r="D4" s="6"/>
      <c r="E4" s="6"/>
      <c r="F4" s="6"/>
      <c r="G4" s="6"/>
      <c r="H4" s="6"/>
      <c r="I4" s="6"/>
      <c r="J4" s="6"/>
      <c r="K4" s="6"/>
    </row>
    <row r="5" spans="1:11" s="8" customFormat="1" ht="13" x14ac:dyDescent="0.3">
      <c r="A5" s="27"/>
      <c r="B5" s="28">
        <f>Kontantstrøm!B7</f>
        <v>2018</v>
      </c>
      <c r="C5" s="28">
        <f>Kontantstrøm!C7</f>
        <v>2019</v>
      </c>
      <c r="D5" s="28">
        <f>Kontantstrøm!D7</f>
        <v>2020</v>
      </c>
      <c r="E5" s="28">
        <f>Kontantstrøm!E7</f>
        <v>2021</v>
      </c>
      <c r="F5" s="28">
        <f>Kontantstrøm!F7</f>
        <v>2022</v>
      </c>
      <c r="G5" s="28">
        <f>Kontantstrøm!G7</f>
        <v>2023</v>
      </c>
      <c r="H5" s="28">
        <f>Kontantstrøm!H7</f>
        <v>2024</v>
      </c>
      <c r="I5" s="28">
        <f>Kontantstrøm!I7</f>
        <v>2025</v>
      </c>
      <c r="J5" s="28">
        <f>Kontantstrøm!J7</f>
        <v>2026</v>
      </c>
      <c r="K5" s="28">
        <f>Kontantstrøm!K7</f>
        <v>2027</v>
      </c>
    </row>
    <row r="6" spans="1:11" s="4" customFormat="1" ht="13" x14ac:dyDescent="0.3">
      <c r="A6" s="23" t="s">
        <v>16</v>
      </c>
      <c r="B6" s="5">
        <f>Kontantstrøm!B45</f>
        <v>-228.69500000000002</v>
      </c>
      <c r="C6" s="5">
        <f>Kontantstrøm!C45</f>
        <v>-90.195000000000022</v>
      </c>
      <c r="D6" s="5">
        <f>Kontantstrøm!D45</f>
        <v>-36.714999999999975</v>
      </c>
      <c r="E6" s="5">
        <f>Kontantstrøm!E45</f>
        <v>72.924999999999983</v>
      </c>
      <c r="F6" s="5">
        <f>Kontantstrøm!F45</f>
        <v>120.94499999999999</v>
      </c>
      <c r="G6" s="5">
        <f>Kontantstrøm!G45</f>
        <v>176.76499999999999</v>
      </c>
      <c r="H6" s="5">
        <f>Kontantstrøm!H45</f>
        <v>193.58499999999998</v>
      </c>
      <c r="I6" s="5">
        <f>Kontantstrøm!I45</f>
        <v>210.405</v>
      </c>
      <c r="J6" s="5">
        <f>Kontantstrøm!J45</f>
        <v>235.02500000000001</v>
      </c>
      <c r="K6" s="5">
        <f>Kontantstrøm!K45</f>
        <v>265.10500000000002</v>
      </c>
    </row>
    <row r="7" spans="1:11" s="4" customFormat="1" ht="13" x14ac:dyDescent="0.3">
      <c r="A7" s="23" t="s">
        <v>18</v>
      </c>
      <c r="B7" s="5">
        <f>B6</f>
        <v>-228.69500000000002</v>
      </c>
      <c r="C7" s="5">
        <f>B7+C6</f>
        <v>-318.89000000000004</v>
      </c>
      <c r="D7" s="5">
        <f>C7+D6</f>
        <v>-355.60500000000002</v>
      </c>
      <c r="E7" s="5">
        <f t="shared" ref="E7:K7" si="0">D7+E6</f>
        <v>-282.68000000000006</v>
      </c>
      <c r="F7" s="5">
        <f t="shared" si="0"/>
        <v>-161.73500000000007</v>
      </c>
      <c r="G7" s="5">
        <f t="shared" si="0"/>
        <v>15.029999999999916</v>
      </c>
      <c r="H7" s="5">
        <f t="shared" si="0"/>
        <v>208.6149999999999</v>
      </c>
      <c r="I7" s="5">
        <f t="shared" si="0"/>
        <v>419.01999999999987</v>
      </c>
      <c r="J7" s="5">
        <f t="shared" si="0"/>
        <v>654.04499999999985</v>
      </c>
      <c r="K7" s="5">
        <f t="shared" si="0"/>
        <v>919.14999999999986</v>
      </c>
    </row>
    <row r="8" spans="1:11" s="4" customFormat="1" ht="13" x14ac:dyDescent="0.3">
      <c r="A8" s="23" t="s">
        <v>1</v>
      </c>
      <c r="B8" s="5">
        <f>$B$6</f>
        <v>-228.69500000000002</v>
      </c>
      <c r="C8" s="5">
        <f>NPV(Diskonteringsrente,$C$6:C$6)+$B$6</f>
        <v>-310.6904545454546</v>
      </c>
      <c r="D8" s="5">
        <f>NPV(Diskonteringsrente,$C$6:D$6)+$B$6</f>
        <v>-341.03342975206613</v>
      </c>
      <c r="E8" s="5">
        <f>NPV(Diskonteringsrente,$C$6:E$6)+$B$6</f>
        <v>-286.2437978963186</v>
      </c>
      <c r="F8" s="5">
        <f>NPV(Diskonteringsrente,$C$6:F$6)+$B$6</f>
        <v>-203.63673553719016</v>
      </c>
      <c r="G8" s="5">
        <f>NPV(Diskonteringsrente,$C$6:G$6)+$B$6</f>
        <v>-93.87957786663867</v>
      </c>
      <c r="H8" s="5">
        <f>NPV(Diskonteringsrente,$C$6:H$6)+$B$6</f>
        <v>15.394107882821743</v>
      </c>
      <c r="I8" s="5">
        <f>NPV(Diskonteringsrente,$C$6:I$6)+$B$6</f>
        <v>123.36514174915354</v>
      </c>
      <c r="J8" s="5">
        <f>NPV(Diskonteringsrente,$C$6:J$6)+$B$6</f>
        <v>233.00603878294604</v>
      </c>
      <c r="K8" s="5">
        <f>NPV(Diskonteringsrente,$C$6:K$6)+$B$6</f>
        <v>345.43643790158353</v>
      </c>
    </row>
    <row r="9" spans="1:11" s="4" customFormat="1" ht="13" x14ac:dyDescent="0.3">
      <c r="A9" s="23" t="s">
        <v>26</v>
      </c>
      <c r="B9" s="24">
        <f>NPV(Diskonteringsrente,$C$6:$K$6)+$B$6</f>
        <v>345.43643790158353</v>
      </c>
      <c r="C9" s="5"/>
      <c r="D9" s="5"/>
      <c r="E9" s="6"/>
      <c r="F9" s="6"/>
      <c r="G9" s="6"/>
      <c r="H9" s="7"/>
      <c r="I9" s="7"/>
      <c r="J9" s="7"/>
    </row>
    <row r="10" spans="1:11" s="4" customFormat="1" ht="13" x14ac:dyDescent="0.3">
      <c r="A10" s="23" t="s">
        <v>27</v>
      </c>
      <c r="B10" s="25">
        <f>IF(B6&lt;&gt;0,IRR(B6:K6),0)</f>
        <v>0.24316409781767989</v>
      </c>
    </row>
    <row r="11" spans="1:11" s="4" customFormat="1" ht="13" x14ac:dyDescent="0.3">
      <c r="A11" s="23" t="s">
        <v>24</v>
      </c>
      <c r="B11" s="26">
        <f>(LOOKUP(0,B7:K7,B5:K5)+1)</f>
        <v>2023</v>
      </c>
    </row>
    <row r="12" spans="1:11" s="4" customFormat="1" ht="13" x14ac:dyDescent="0.3">
      <c r="A12" s="23" t="s">
        <v>25</v>
      </c>
      <c r="B12" s="26">
        <f>(LOOKUP(0,B7:K7,B5:K5)+1)-B5</f>
        <v>5</v>
      </c>
      <c r="C12" s="6"/>
      <c r="D12" s="6"/>
      <c r="E12" s="6"/>
      <c r="F12" s="6"/>
      <c r="G12" s="6"/>
      <c r="H12" s="7"/>
      <c r="I12" s="7"/>
      <c r="J12" s="7"/>
    </row>
    <row r="13" spans="1:11" s="4" customFormat="1" ht="13" x14ac:dyDescent="0.3">
      <c r="A13" s="23"/>
      <c r="B13" s="26"/>
      <c r="C13" s="6"/>
      <c r="D13" s="6"/>
      <c r="E13" s="6"/>
      <c r="F13" s="6"/>
      <c r="G13" s="6"/>
      <c r="H13" s="7"/>
      <c r="I13" s="7"/>
      <c r="J13" s="7"/>
    </row>
    <row r="14" spans="1:11" s="4" customFormat="1" ht="13" x14ac:dyDescent="0.3"/>
    <row r="15" spans="1:11" s="2" customFormat="1" ht="13" x14ac:dyDescent="0.3"/>
    <row r="16" spans="1:11" s="2" customFormat="1" ht="13" x14ac:dyDescent="0.3"/>
    <row r="17" s="2" customFormat="1" ht="13" x14ac:dyDescent="0.3"/>
    <row r="18" s="2" customFormat="1" ht="13" x14ac:dyDescent="0.3"/>
    <row r="19" s="2" customFormat="1" ht="13" x14ac:dyDescent="0.3"/>
    <row r="20" s="2" customFormat="1" ht="13" x14ac:dyDescent="0.3"/>
    <row r="21" s="2" customFormat="1" ht="13" x14ac:dyDescent="0.3"/>
    <row r="22" s="2" customFormat="1" ht="13" x14ac:dyDescent="0.3"/>
    <row r="23" s="2" customFormat="1" ht="13" x14ac:dyDescent="0.3"/>
    <row r="24" s="2" customFormat="1" ht="13" x14ac:dyDescent="0.3"/>
    <row r="25" s="2" customFormat="1" ht="13" x14ac:dyDescent="0.3"/>
    <row r="26" s="2" customFormat="1" ht="13" x14ac:dyDescent="0.3"/>
    <row r="27" s="2" customFormat="1" ht="13" x14ac:dyDescent="0.3"/>
    <row r="28" s="2" customFormat="1" ht="13" x14ac:dyDescent="0.3"/>
    <row r="29" s="2" customFormat="1" ht="13" x14ac:dyDescent="0.3"/>
    <row r="30" s="2" customFormat="1" ht="13" x14ac:dyDescent="0.3"/>
    <row r="31" s="2" customFormat="1" ht="13" x14ac:dyDescent="0.3"/>
    <row r="32" s="2" customFormat="1" ht="13" x14ac:dyDescent="0.3"/>
    <row r="33" s="2" customFormat="1" ht="13" x14ac:dyDescent="0.3"/>
    <row r="34" s="2" customFormat="1" ht="13" x14ac:dyDescent="0.3"/>
    <row r="35" s="2" customFormat="1" ht="13" x14ac:dyDescent="0.3"/>
    <row r="36" s="2" customFormat="1" ht="13" x14ac:dyDescent="0.3"/>
    <row r="37" s="2" customFormat="1" ht="13" x14ac:dyDescent="0.3"/>
    <row r="38" s="2" customFormat="1" ht="13" x14ac:dyDescent="0.3"/>
    <row r="39" s="2" customFormat="1" ht="13" x14ac:dyDescent="0.3"/>
    <row r="40" s="2" customFormat="1" ht="13" x14ac:dyDescent="0.3"/>
    <row r="41" s="2" customFormat="1" ht="13" x14ac:dyDescent="0.3"/>
    <row r="42" s="2" customFormat="1" ht="13" x14ac:dyDescent="0.3"/>
  </sheetData>
  <pageMargins left="0.7" right="0.7" top="0.75" bottom="0.75" header="0.3" footer="0.3"/>
  <pageSetup paperSize="9" scale="94" orientation="landscape" r:id="rId1"/>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5"/>
  <sheetViews>
    <sheetView showGridLines="0" view="pageBreakPreview" zoomScale="115" zoomScaleNormal="100" zoomScaleSheetLayoutView="115" workbookViewId="0">
      <selection activeCell="H24" sqref="H24"/>
    </sheetView>
  </sheetViews>
  <sheetFormatPr baseColWidth="10" defaultRowHeight="14.5" x14ac:dyDescent="0.35"/>
  <sheetData>
    <row r="25" spans="1:1" x14ac:dyDescent="0.35">
      <c r="A25" s="2"/>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Kontantstrøm</vt:lpstr>
      <vt:lpstr>NPP, IRR og NV</vt:lpstr>
      <vt:lpstr>Beskrivelse og noter</vt:lpstr>
      <vt:lpstr>Diskonteringsrente</vt:lpstr>
      <vt:lpstr>Skatt</vt:lpstr>
      <vt:lpstr>Sos_utgifter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Skjema for kontanstrømberegninger</dc:title>
  <dc:creator>harald.maehle@bmbsolutions.no</dc:creator>
  <cp:keywords>Gevinst; prosjekt; malverktøy; forprosjekt</cp:keywords>
  <cp:lastModifiedBy>Harald Mæhle</cp:lastModifiedBy>
  <cp:lastPrinted>2019-02-05T10:14:12Z</cp:lastPrinted>
  <dcterms:created xsi:type="dcterms:W3CDTF">2011-06-08T05:31:17Z</dcterms:created>
  <dcterms:modified xsi:type="dcterms:W3CDTF">2019-02-05T10:18:36Z</dcterms:modified>
</cp:coreProperties>
</file>